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865" windowHeight="8400" activeTab="0"/>
  </bookViews>
  <sheets>
    <sheet name="利用料金概算表 (H27.4~改定用）" sheetId="1" r:id="rId1"/>
  </sheets>
  <externalReferences>
    <externalReference r:id="rId4"/>
  </externalReferences>
  <definedNames>
    <definedName name="_xlnm.Print_Area" localSheetId="0">'利用料金概算表 (H27.4~改定用）'!$A$2:$E$29</definedName>
    <definedName name="迎え">'[1]リスト用データ'!$C$3:$C$4</definedName>
    <definedName name="氏名">'[1]リスト用データ'!$B$3:$B$27</definedName>
    <definedName name="時">'[1]リスト用データ'!$E$3:$E$26</definedName>
    <definedName name="送り">'[1]リスト用データ'!$D$3:$D$4</definedName>
    <definedName name="昼食">'[1]リスト用データ'!$K$3:$K$4</definedName>
    <definedName name="朝食">'[1]リスト用データ'!$J$3:$J$4</definedName>
    <definedName name="通い">'[1]リスト用データ'!$G$3:$G$5</definedName>
    <definedName name="泊まり">'[1]リスト用データ'!$H$3:$H$4</definedName>
    <definedName name="分">'[1]リスト用データ'!$F$3:$F$14</definedName>
    <definedName name="訪問">'[1]リスト用データ'!$I$3:$I$4</definedName>
    <definedName name="夕食">'[1]リスト用データ'!$L$3:$L$4</definedName>
  </definedNames>
  <calcPr fullCalcOnLoad="1"/>
</workbook>
</file>

<file path=xl/comments1.xml><?xml version="1.0" encoding="utf-8"?>
<comments xmlns="http://schemas.openxmlformats.org/spreadsheetml/2006/main">
  <authors>
    <author>ケアセンター</author>
  </authors>
  <commentList>
    <comment ref="E16" authorId="0">
      <text>
        <r>
          <rPr>
            <b/>
            <sz val="9"/>
            <rFont val="ＭＳ Ｐゴシック"/>
            <family val="3"/>
          </rPr>
          <t>本人負担が、１割か２割かによって金額が変わる為、それぞれの割合に合わせて選択先を変更する。</t>
        </r>
      </text>
    </comment>
  </commentList>
</comments>
</file>

<file path=xl/sharedStrings.xml><?xml version="1.0" encoding="utf-8"?>
<sst xmlns="http://schemas.openxmlformats.org/spreadsheetml/2006/main" count="104" uniqueCount="83">
  <si>
    <t>要介護５</t>
  </si>
  <si>
    <t>要介護４</t>
  </si>
  <si>
    <t>要介護３</t>
  </si>
  <si>
    <t>要介護２</t>
  </si>
  <si>
    <t>要介護１</t>
  </si>
  <si>
    <t>要支援２</t>
  </si>
  <si>
    <t>要支援１</t>
  </si>
  <si>
    <t>月額</t>
  </si>
  <si>
    <t>サービス提供体制加算（Ⅰ）</t>
  </si>
  <si>
    <t>サービス提供体制加算（Ⅱ）</t>
  </si>
  <si>
    <t>サービス提供体制加算（Ⅲ）</t>
  </si>
  <si>
    <t>宿泊代</t>
  </si>
  <si>
    <t>食事代　朝食</t>
  </si>
  <si>
    <t>食事代　昼食（おやつ含）</t>
  </si>
  <si>
    <t>食事代　夕食</t>
  </si>
  <si>
    <t>光熱水費</t>
  </si>
  <si>
    <t>消耗品費</t>
  </si>
  <si>
    <t>通信運搬費</t>
  </si>
  <si>
    <t>認知症加算（Ⅰ）</t>
  </si>
  <si>
    <t>認知症加算（Ⅱ）</t>
  </si>
  <si>
    <t>１、介護保険給付サービス</t>
  </si>
  <si>
    <t>２、介護保険給付外サービス</t>
  </si>
  <si>
    <t>要介護度</t>
  </si>
  <si>
    <t>日</t>
  </si>
  <si>
    <t>日額</t>
  </si>
  <si>
    <t>料金</t>
  </si>
  <si>
    <t>単位</t>
  </si>
  <si>
    <t>希望</t>
  </si>
  <si>
    <t>月</t>
  </si>
  <si>
    <t>サービス提供体制加算</t>
  </si>
  <si>
    <t>介護保険給付</t>
  </si>
  <si>
    <t>介護保険給付外</t>
  </si>
  <si>
    <t>食事代：朝食</t>
  </si>
  <si>
    <t>食事代：昼食（おやつ含）</t>
  </si>
  <si>
    <t>食事代：夕食</t>
  </si>
  <si>
    <t>泊まり（宿泊代）</t>
  </si>
  <si>
    <t>入力シート※青の塗りつぶしの部分を選択してください。</t>
  </si>
  <si>
    <t>認知症加算</t>
  </si>
  <si>
    <t>※初回登録より３０日分は初期加算として９００円(３０円/日）</t>
  </si>
  <si>
    <t>※認知症加算は該当すれば月額で算定となる。</t>
  </si>
  <si>
    <t>※福祉用具をレンタルした場合はその分が追加になります。</t>
  </si>
  <si>
    <t>介護職員処遇改善加算</t>
  </si>
  <si>
    <t>初期加算</t>
  </si>
  <si>
    <t>日</t>
  </si>
  <si>
    <t>初期加算</t>
  </si>
  <si>
    <t>介護職員処遇改善加算Ⅰ</t>
  </si>
  <si>
    <t>介護職員処遇改善加算Ⅱ</t>
  </si>
  <si>
    <t>介護職員処遇改善加算Ⅲ</t>
  </si>
  <si>
    <t>介護給付合計</t>
  </si>
  <si>
    <t>①　介護保険給付　小計</t>
  </si>
  <si>
    <t>※１単位未満の端数は四捨五入</t>
  </si>
  <si>
    <t>※介護職員改善加算の計算式</t>
  </si>
  <si>
    <t>地域単価（１０．１７円）</t>
  </si>
  <si>
    <t>③　介護保険給付（１割）</t>
  </si>
  <si>
    <t>④　介護保険給付外　小計</t>
  </si>
  <si>
    <t>単価</t>
  </si>
  <si>
    <t>―</t>
  </si>
  <si>
    <t>月</t>
  </si>
  <si>
    <t>※⑤は社会福祉法人減免対象者の場合の費用合計（利用者負担額の総合計の１/４の額）</t>
  </si>
  <si>
    <t>事業所名：サンフラワーケアセンター</t>
  </si>
  <si>
    <t>Ｈ２５</t>
  </si>
  <si>
    <t>◎提案内容</t>
  </si>
  <si>
    <t>日割</t>
  </si>
  <si>
    <t>月額</t>
  </si>
  <si>
    <t>地域単価を掛けた計算</t>
  </si>
  <si>
    <t>Ｈ２７
月額単価</t>
  </si>
  <si>
    <t>Ｈ２７
日割単価</t>
  </si>
  <si>
    <t>利用料金　概算計算表（平成２７年度改正版）</t>
  </si>
  <si>
    <t>⑤　総合計（③　+　④）　</t>
  </si>
  <si>
    <t>⑥法人減免対象者総合計</t>
  </si>
  <si>
    <t>②　①×地域単価（10.17円）</t>
  </si>
  <si>
    <r>
      <t>通い</t>
    </r>
    <r>
      <rPr>
        <sz val="9"/>
        <color indexed="8"/>
        <rFont val="ＭＳ 明朝"/>
        <family val="1"/>
      </rPr>
      <t>（</t>
    </r>
    <r>
      <rPr>
        <sz val="9"/>
        <color indexed="8"/>
        <rFont val="ＭＳ 明朝"/>
        <family val="1"/>
      </rPr>
      <t>光熱水・消耗品・通信運搬費）</t>
    </r>
  </si>
  <si>
    <t>負担割合</t>
  </si>
  <si>
    <t>本人負担割合</t>
  </si>
  <si>
    <t>１割</t>
  </si>
  <si>
    <t>２割</t>
  </si>
  <si>
    <t>本人負担割合計算用</t>
  </si>
  <si>
    <t>処遇改善割合</t>
  </si>
  <si>
    <t>看護職員配置加算（Ⅰ）</t>
  </si>
  <si>
    <t>看護職員配置加算（Ⅱ）</t>
  </si>
  <si>
    <t>看護職員配置加算</t>
  </si>
  <si>
    <t>Ｈ30.2.7作成</t>
  </si>
  <si>
    <t>様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</si>
</sst>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平&quot;&quot;成&quot;\2\4&quot;年&quot;\ 0&quot;月&quot;"/>
    <numFmt numFmtId="178" formatCode="0&quot;回&quot;"/>
    <numFmt numFmtId="179" formatCode="&quot;平&quot;&quot;成&quot;\2\6&quot;年&quot;\ 0&quot;月&quot;"/>
    <numFmt numFmtId="180" formatCode="0_ "/>
    <numFmt numFmtId="181" formatCode="0.0_ "/>
    <numFmt numFmtId="182" formatCode="&quot;平&quot;&quot;成&quot;\2\8&quot;年&quot;\ 0&quot;月&quot;"/>
    <numFmt numFmtId="183" formatCode="&quot;通&quot;&quot;い&quot;&quot;：&quot;&quot;　&quot;&quot;　&quot;0&quot;/&quot;&quot;回&quot;"/>
    <numFmt numFmtId="184" formatCode="&quot;泊まり&quot;&quot;：&quot;&quot;　&quot;&quot;　&quot;0&quot;/&quot;&quot;回&quot;"/>
    <numFmt numFmtId="185" formatCode="&quot;通　い&quot;&quot;：&quot;&quot;　&quot;&quot;　&quot;0&quot;/&quot;&quot;回&quot;"/>
    <numFmt numFmtId="186" formatCode="&quot;¥&quot;#,##0.000;&quot;¥&quot;\-#,##0.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4" fillId="6" borderId="10" xfId="0" applyFont="1" applyFill="1" applyBorder="1" applyAlignment="1" applyProtection="1">
      <alignment horizontal="right" vertical="center"/>
      <protection locked="0"/>
    </xf>
    <xf numFmtId="0" fontId="44" fillId="7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5" fontId="44" fillId="0" borderId="10" xfId="0" applyNumberFormat="1" applyFont="1" applyFill="1" applyBorder="1" applyAlignment="1" applyProtection="1">
      <alignment vertical="center"/>
      <protection/>
    </xf>
    <xf numFmtId="5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5" fontId="44" fillId="33" borderId="11" xfId="0" applyNumberFormat="1" applyFont="1" applyFill="1" applyBorder="1" applyAlignment="1" applyProtection="1">
      <alignment vertical="center"/>
      <protection/>
    </xf>
    <xf numFmtId="5" fontId="44" fillId="0" borderId="10" xfId="0" applyNumberFormat="1" applyFont="1" applyFill="1" applyBorder="1" applyAlignment="1" applyProtection="1">
      <alignment horizontal="right" vertical="center"/>
      <protection/>
    </xf>
    <xf numFmtId="0" fontId="44" fillId="6" borderId="10" xfId="0" applyFont="1" applyFill="1" applyBorder="1" applyAlignment="1" applyProtection="1">
      <alignment horizontal="right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/>
      <protection/>
    </xf>
    <xf numFmtId="5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5" fontId="44" fillId="0" borderId="12" xfId="0" applyNumberFormat="1" applyFont="1" applyFill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6" fillId="0" borderId="13" xfId="0" applyFont="1" applyBorder="1" applyAlignment="1" applyProtection="1">
      <alignment horizontal="right" vertical="center"/>
      <protection locked="0"/>
    </xf>
    <xf numFmtId="0" fontId="44" fillId="0" borderId="11" xfId="0" applyFont="1" applyFill="1" applyBorder="1" applyAlignment="1" applyProtection="1">
      <alignment horizontal="center" vertical="center" shrinkToFi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5" fontId="44" fillId="0" borderId="11" xfId="0" applyNumberFormat="1" applyFont="1" applyFill="1" applyBorder="1" applyAlignment="1" applyProtection="1">
      <alignment vertical="center"/>
      <protection/>
    </xf>
    <xf numFmtId="0" fontId="44" fillId="7" borderId="14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 shrinkToFit="1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5" fontId="44" fillId="33" borderId="15" xfId="0" applyNumberFormat="1" applyFont="1" applyFill="1" applyBorder="1" applyAlignment="1" applyProtection="1">
      <alignment vertical="center"/>
      <protection/>
    </xf>
    <xf numFmtId="0" fontId="44" fillId="33" borderId="15" xfId="0" applyFont="1" applyFill="1" applyBorder="1" applyAlignment="1" applyProtection="1">
      <alignment horizontal="left" vertical="center" shrinkToFit="1"/>
      <protection/>
    </xf>
    <xf numFmtId="0" fontId="44" fillId="0" borderId="11" xfId="0" applyFont="1" applyFill="1" applyBorder="1" applyAlignment="1" applyProtection="1">
      <alignment horizontal="left" vertical="center" shrinkToFit="1"/>
      <protection/>
    </xf>
    <xf numFmtId="0" fontId="44" fillId="33" borderId="11" xfId="0" applyFont="1" applyFill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181" fontId="48" fillId="0" borderId="0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4" fillId="33" borderId="15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10" fontId="48" fillId="0" borderId="0" xfId="0" applyNumberFormat="1" applyFont="1" applyAlignment="1" applyProtection="1">
      <alignment vertical="center"/>
      <protection/>
    </xf>
    <xf numFmtId="7" fontId="48" fillId="0" borderId="0" xfId="0" applyNumberFormat="1" applyFont="1" applyBorder="1" applyAlignment="1" applyProtection="1">
      <alignment vertical="center"/>
      <protection/>
    </xf>
    <xf numFmtId="5" fontId="48" fillId="0" borderId="0" xfId="0" applyNumberFormat="1" applyFont="1" applyAlignment="1" applyProtection="1">
      <alignment vertical="center"/>
      <protection/>
    </xf>
    <xf numFmtId="7" fontId="48" fillId="0" borderId="0" xfId="0" applyNumberFormat="1" applyFont="1" applyBorder="1" applyAlignment="1" applyProtection="1">
      <alignment vertical="center" shrinkToFit="1"/>
      <protection/>
    </xf>
    <xf numFmtId="7" fontId="48" fillId="0" borderId="0" xfId="0" applyNumberFormat="1" applyFon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4" fillId="25" borderId="16" xfId="0" applyFont="1" applyFill="1" applyBorder="1" applyAlignment="1" applyProtection="1">
      <alignment horizontal="center" vertical="center"/>
      <protection/>
    </xf>
    <xf numFmtId="0" fontId="44" fillId="25" borderId="16" xfId="0" applyFont="1" applyFill="1" applyBorder="1" applyAlignment="1" applyProtection="1">
      <alignment vertical="center"/>
      <protection/>
    </xf>
    <xf numFmtId="5" fontId="49" fillId="25" borderId="16" xfId="0" applyNumberFormat="1" applyFont="1" applyFill="1" applyBorder="1" applyAlignment="1" applyProtection="1">
      <alignment vertical="center"/>
      <protection/>
    </xf>
    <xf numFmtId="0" fontId="49" fillId="25" borderId="16" xfId="0" applyFont="1" applyFill="1" applyBorder="1" applyAlignment="1" applyProtection="1">
      <alignment horizontal="left" vertical="center"/>
      <protection/>
    </xf>
    <xf numFmtId="185" fontId="45" fillId="6" borderId="0" xfId="0" applyNumberFormat="1" applyFont="1" applyFill="1" applyBorder="1" applyAlignment="1" applyProtection="1">
      <alignment horizontal="left" vertical="center"/>
      <protection locked="0"/>
    </xf>
    <xf numFmtId="184" fontId="45" fillId="6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vertical="center"/>
      <protection/>
    </xf>
    <xf numFmtId="176" fontId="48" fillId="0" borderId="10" xfId="0" applyNumberFormat="1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181" fontId="48" fillId="0" borderId="10" xfId="0" applyNumberFormat="1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horizontal="right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288;&#12465;&#12450;&#65289;\&#21033;&#29992;&#32773;&#38306;&#20418;\cs-ry0006%20&#21033;&#29992;&#20104;&#23450;&#26376;&#38291;&#12459;&#12524;&#12531;&#1248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用データ"/>
      <sheetName val="原本（週間定期利用）"/>
      <sheetName val="原本（変則利用）"/>
      <sheetName val="原本"/>
      <sheetName val="１１月カレンダー原本 "/>
      <sheetName val="１２月カレンダー原本 "/>
      <sheetName val="１月カレンダー原本 "/>
      <sheetName val="◎週間予定一覧"/>
      <sheetName val="岡部様"/>
      <sheetName val="小林様"/>
      <sheetName val="高瀬様"/>
      <sheetName val="中野様"/>
      <sheetName val="松嶋浅三様"/>
      <sheetName val="久保井様"/>
      <sheetName val="金本様"/>
      <sheetName val="相澤様"/>
      <sheetName val="葛生様"/>
      <sheetName val="青木様"/>
      <sheetName val="舘野昌子様"/>
      <sheetName val="池澤様"/>
      <sheetName val="星野様"/>
      <sheetName val="中田様 "/>
      <sheetName val="濱様"/>
      <sheetName val="黒崎様  "/>
      <sheetName val="向原様  "/>
      <sheetName val="北様  "/>
    </sheetNames>
    <sheetDataSet>
      <sheetData sheetId="0">
        <row r="3">
          <cell r="B3" t="str">
            <v>岡部　シズ様</v>
          </cell>
          <cell r="C3" t="str">
            <v>迎え</v>
          </cell>
          <cell r="D3" t="str">
            <v>送り</v>
          </cell>
          <cell r="E3">
            <v>1</v>
          </cell>
          <cell r="F3" t="str">
            <v>：00</v>
          </cell>
          <cell r="G3" t="str">
            <v>通い</v>
          </cell>
          <cell r="H3" t="str">
            <v>泊まり</v>
          </cell>
          <cell r="I3" t="str">
            <v>訪問</v>
          </cell>
          <cell r="J3" t="str">
            <v>朝食</v>
          </cell>
          <cell r="K3" t="str">
            <v>昼食</v>
          </cell>
          <cell r="L3" t="str">
            <v>夕食</v>
          </cell>
        </row>
        <row r="4">
          <cell r="B4" t="str">
            <v>小林　富士子様</v>
          </cell>
          <cell r="C4" t="str">
            <v>家族送迎</v>
          </cell>
          <cell r="D4" t="str">
            <v>家族送迎</v>
          </cell>
          <cell r="E4">
            <v>2</v>
          </cell>
          <cell r="F4" t="str">
            <v>：05</v>
          </cell>
          <cell r="G4" t="str">
            <v>通い：入浴有</v>
          </cell>
        </row>
        <row r="5">
          <cell r="B5" t="str">
            <v>高瀬　利一様</v>
          </cell>
          <cell r="E5">
            <v>3</v>
          </cell>
          <cell r="F5" t="str">
            <v>：10</v>
          </cell>
        </row>
        <row r="6">
          <cell r="B6" t="str">
            <v>松嶋　浅三様</v>
          </cell>
          <cell r="E6">
            <v>4</v>
          </cell>
          <cell r="F6" t="str">
            <v>：15</v>
          </cell>
        </row>
        <row r="7">
          <cell r="B7" t="str">
            <v>久保井　サク様</v>
          </cell>
          <cell r="E7">
            <v>5</v>
          </cell>
          <cell r="F7" t="str">
            <v>：20</v>
          </cell>
        </row>
        <row r="8">
          <cell r="B8" t="str">
            <v>金本　濱子様</v>
          </cell>
          <cell r="E8">
            <v>6</v>
          </cell>
          <cell r="F8" t="str">
            <v>：25</v>
          </cell>
        </row>
        <row r="9">
          <cell r="B9" t="str">
            <v>舘野　昌子様</v>
          </cell>
          <cell r="E9">
            <v>7</v>
          </cell>
          <cell r="F9" t="str">
            <v>：30</v>
          </cell>
        </row>
        <row r="10">
          <cell r="B10" t="str">
            <v>黒崎　しづ子様</v>
          </cell>
          <cell r="E10">
            <v>8</v>
          </cell>
          <cell r="F10" t="str">
            <v>：35</v>
          </cell>
        </row>
        <row r="11">
          <cell r="B11" t="str">
            <v>北　敏子様</v>
          </cell>
          <cell r="E11">
            <v>9</v>
          </cell>
          <cell r="F11" t="str">
            <v>：40</v>
          </cell>
        </row>
        <row r="12">
          <cell r="B12" t="str">
            <v>上田　ヒサ様</v>
          </cell>
          <cell r="E12">
            <v>10</v>
          </cell>
          <cell r="F12" t="str">
            <v>：45</v>
          </cell>
        </row>
        <row r="13">
          <cell r="B13" t="str">
            <v>関口　榮様</v>
          </cell>
          <cell r="E13">
            <v>11</v>
          </cell>
          <cell r="F13" t="str">
            <v>：50</v>
          </cell>
        </row>
        <row r="14">
          <cell r="B14" t="str">
            <v>加藤　八重子様</v>
          </cell>
          <cell r="E14">
            <v>12</v>
          </cell>
          <cell r="F14" t="str">
            <v>：55</v>
          </cell>
        </row>
        <row r="15">
          <cell r="B15" t="str">
            <v>大塚　サイ様</v>
          </cell>
          <cell r="E15">
            <v>13</v>
          </cell>
        </row>
        <row r="16">
          <cell r="B16" t="str">
            <v>松本　ヒサ様</v>
          </cell>
          <cell r="E16">
            <v>14</v>
          </cell>
        </row>
        <row r="17">
          <cell r="B17" t="str">
            <v>篠田　さた様</v>
          </cell>
          <cell r="E17">
            <v>15</v>
          </cell>
        </row>
        <row r="18">
          <cell r="B18" t="str">
            <v>小西　菊治様</v>
          </cell>
          <cell r="E18">
            <v>16</v>
          </cell>
        </row>
        <row r="19">
          <cell r="B19" t="str">
            <v>様</v>
          </cell>
          <cell r="E19">
            <v>17</v>
          </cell>
        </row>
        <row r="20">
          <cell r="B20" t="str">
            <v>様</v>
          </cell>
          <cell r="E20">
            <v>18</v>
          </cell>
        </row>
        <row r="21">
          <cell r="B21" t="str">
            <v>様</v>
          </cell>
          <cell r="E21">
            <v>19</v>
          </cell>
        </row>
        <row r="22">
          <cell r="B22" t="str">
            <v>様</v>
          </cell>
          <cell r="E22">
            <v>20</v>
          </cell>
        </row>
        <row r="23">
          <cell r="B23" t="str">
            <v>様</v>
          </cell>
          <cell r="E23">
            <v>21</v>
          </cell>
        </row>
        <row r="24">
          <cell r="B24" t="str">
            <v>様</v>
          </cell>
          <cell r="E24">
            <v>22</v>
          </cell>
        </row>
        <row r="25">
          <cell r="B25" t="str">
            <v>様</v>
          </cell>
          <cell r="E25">
            <v>23</v>
          </cell>
        </row>
        <row r="26">
          <cell r="B26" t="str">
            <v>様</v>
          </cell>
          <cell r="E26">
            <v>24</v>
          </cell>
        </row>
        <row r="27">
          <cell r="B27" t="str">
            <v>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70" zoomScaleNormal="70" zoomScaleSheetLayoutView="70" zoomScalePageLayoutView="0" workbookViewId="0" topLeftCell="A16">
      <selection activeCell="Q21" sqref="Q21"/>
    </sheetView>
  </sheetViews>
  <sheetFormatPr defaultColWidth="9.140625" defaultRowHeight="15" outlineLevelRow="1" outlineLevelCol="2"/>
  <cols>
    <col min="1" max="1" width="33.28125" style="30" customWidth="1"/>
    <col min="2" max="2" width="10.00390625" style="30" customWidth="1"/>
    <col min="3" max="3" width="27.140625" style="30" customWidth="1"/>
    <col min="4" max="4" width="5.28125" style="58" bestFit="1" customWidth="1"/>
    <col min="5" max="5" width="12.8515625" style="30" customWidth="1"/>
    <col min="6" max="6" width="9.00390625" style="30" hidden="1" customWidth="1" outlineLevel="2"/>
    <col min="7" max="7" width="11.140625" style="30" hidden="1" customWidth="1" outlineLevel="2"/>
    <col min="8" max="8" width="25.140625" style="30" hidden="1" customWidth="1" outlineLevel="2"/>
    <col min="9" max="12" width="9.00390625" style="30" hidden="1" customWidth="1" outlineLevel="2"/>
    <col min="13" max="13" width="9.421875" style="30" hidden="1" customWidth="1" outlineLevel="2"/>
    <col min="14" max="14" width="9.00390625" style="30" hidden="1" customWidth="1" outlineLevel="2"/>
    <col min="15" max="15" width="9.00390625" style="30" customWidth="1" collapsed="1"/>
    <col min="16" max="23" width="9.00390625" style="30" customWidth="1"/>
    <col min="24" max="16384" width="9.00390625" style="30" customWidth="1"/>
  </cols>
  <sheetData>
    <row r="1" spans="1:10" ht="13.5" customHeight="1">
      <c r="A1" s="28"/>
      <c r="B1" s="28"/>
      <c r="C1" s="28"/>
      <c r="D1" s="29"/>
      <c r="E1" s="28"/>
      <c r="F1" s="28"/>
      <c r="G1" s="28"/>
      <c r="H1" s="28"/>
      <c r="I1" s="28"/>
      <c r="J1" s="28"/>
    </row>
    <row r="2" spans="1:14" ht="26.25">
      <c r="A2" s="73" t="s">
        <v>67</v>
      </c>
      <c r="B2" s="73"/>
      <c r="C2" s="73"/>
      <c r="D2" s="73"/>
      <c r="E2" s="73"/>
      <c r="F2" s="28"/>
      <c r="G2" s="28"/>
      <c r="H2" s="28"/>
      <c r="I2" s="28"/>
      <c r="J2" s="28"/>
      <c r="K2" s="31"/>
      <c r="L2" s="31"/>
      <c r="M2" s="31"/>
      <c r="N2" s="31"/>
    </row>
    <row r="3" spans="1:14" ht="26.25">
      <c r="A3" s="32" t="s">
        <v>59</v>
      </c>
      <c r="B3" s="33"/>
      <c r="C3" s="32" t="s">
        <v>61</v>
      </c>
      <c r="D3" s="80" t="s">
        <v>81</v>
      </c>
      <c r="E3" s="80"/>
      <c r="F3" s="79" t="s">
        <v>76</v>
      </c>
      <c r="G3" s="79"/>
      <c r="H3" s="28"/>
      <c r="I3" s="28"/>
      <c r="J3" s="28"/>
      <c r="K3" s="31"/>
      <c r="L3" s="31"/>
      <c r="M3" s="31"/>
      <c r="N3" s="31"/>
    </row>
    <row r="4" spans="1:14" ht="26.25">
      <c r="A4" s="17" t="s">
        <v>82</v>
      </c>
      <c r="B4" s="34"/>
      <c r="C4" s="63">
        <v>12</v>
      </c>
      <c r="D4" s="75" t="s">
        <v>73</v>
      </c>
      <c r="E4" s="76"/>
      <c r="F4" s="33" t="s">
        <v>74</v>
      </c>
      <c r="G4" s="36">
        <v>0.9</v>
      </c>
      <c r="I4" s="28"/>
      <c r="J4" s="28"/>
      <c r="K4" s="31"/>
      <c r="L4" s="31"/>
      <c r="M4" s="31"/>
      <c r="N4" s="31"/>
    </row>
    <row r="5" spans="2:14" ht="26.25">
      <c r="B5" s="34"/>
      <c r="C5" s="64">
        <v>0</v>
      </c>
      <c r="D5" s="77" t="s">
        <v>74</v>
      </c>
      <c r="E5" s="78"/>
      <c r="F5" s="33" t="s">
        <v>75</v>
      </c>
      <c r="G5" s="36">
        <v>0.8</v>
      </c>
      <c r="I5" s="28"/>
      <c r="J5" s="28"/>
      <c r="K5" s="31"/>
      <c r="L5" s="31"/>
      <c r="M5" s="31"/>
      <c r="N5" s="31"/>
    </row>
    <row r="6" spans="1:13" ht="14.25">
      <c r="A6" s="37" t="s">
        <v>36</v>
      </c>
      <c r="B6" s="37"/>
      <c r="C6" s="37"/>
      <c r="D6" s="38"/>
      <c r="H6" s="39" t="s">
        <v>20</v>
      </c>
      <c r="I6" s="40"/>
      <c r="J6" s="40"/>
      <c r="M6" s="30" t="s">
        <v>64</v>
      </c>
    </row>
    <row r="7" spans="1:14" ht="30" customHeight="1">
      <c r="A7" s="2" t="s">
        <v>30</v>
      </c>
      <c r="B7" s="2" t="s">
        <v>55</v>
      </c>
      <c r="C7" s="2"/>
      <c r="D7" s="2" t="s">
        <v>26</v>
      </c>
      <c r="E7" s="2" t="s">
        <v>25</v>
      </c>
      <c r="G7" s="31"/>
      <c r="H7" s="67"/>
      <c r="I7" s="72" t="s">
        <v>65</v>
      </c>
      <c r="J7" s="68" t="s">
        <v>60</v>
      </c>
      <c r="K7" s="68"/>
      <c r="L7" s="72" t="s">
        <v>66</v>
      </c>
      <c r="M7" s="68" t="s">
        <v>63</v>
      </c>
      <c r="N7" s="68" t="s">
        <v>62</v>
      </c>
    </row>
    <row r="8" spans="1:14" ht="30" customHeight="1">
      <c r="A8" s="6" t="s">
        <v>22</v>
      </c>
      <c r="B8" s="9">
        <f>E8</f>
        <v>15167</v>
      </c>
      <c r="C8" s="10" t="s">
        <v>3</v>
      </c>
      <c r="D8" s="3" t="s">
        <v>28</v>
      </c>
      <c r="E8" s="4">
        <f>IF(C8="","",VLOOKUP(C8,$H$8:$I$14,2,FALSE))</f>
        <v>15167</v>
      </c>
      <c r="G8" s="31"/>
      <c r="H8" s="67" t="s">
        <v>0</v>
      </c>
      <c r="I8" s="67">
        <v>26849</v>
      </c>
      <c r="J8" s="65">
        <v>28120</v>
      </c>
      <c r="K8" s="67">
        <f>I8-J8</f>
        <v>-1271</v>
      </c>
      <c r="L8" s="67">
        <v>883</v>
      </c>
      <c r="M8" s="70">
        <f>I8*1.017</f>
        <v>27305.432999999997</v>
      </c>
      <c r="N8" s="70">
        <f>L8*1.017</f>
        <v>898.011</v>
      </c>
    </row>
    <row r="9" spans="1:14" ht="30" customHeight="1">
      <c r="A9" s="6" t="s">
        <v>29</v>
      </c>
      <c r="B9" s="9">
        <f>E9</f>
        <v>350</v>
      </c>
      <c r="C9" s="10" t="s">
        <v>9</v>
      </c>
      <c r="D9" s="3" t="s">
        <v>28</v>
      </c>
      <c r="E9" s="4">
        <f>IF(C9="","",VLOOKUP(C9,$H$25:$I$27,2,FALSE))</f>
        <v>350</v>
      </c>
      <c r="G9" s="31"/>
      <c r="H9" s="67" t="s">
        <v>1</v>
      </c>
      <c r="I9" s="67">
        <v>24350</v>
      </c>
      <c r="J9" s="65">
        <v>25597</v>
      </c>
      <c r="K9" s="67">
        <f aca="true" t="shared" si="0" ref="K9:K14">I9-J9</f>
        <v>-1247</v>
      </c>
      <c r="L9" s="67">
        <v>801</v>
      </c>
      <c r="M9" s="70">
        <f aca="true" t="shared" si="1" ref="M9:M14">I9*1.017</f>
        <v>24763.949999999997</v>
      </c>
      <c r="N9" s="70">
        <f aca="true" t="shared" si="2" ref="N9:N14">L9*1.017</f>
        <v>814.617</v>
      </c>
    </row>
    <row r="10" spans="1:14" ht="30" customHeight="1">
      <c r="A10" s="6" t="s">
        <v>37</v>
      </c>
      <c r="B10" s="9">
        <f>E10</f>
      </c>
      <c r="C10" s="10"/>
      <c r="D10" s="3" t="s">
        <v>28</v>
      </c>
      <c r="E10" s="4">
        <f>IF(C10="","",VLOOKUP(C10,$H$33:$I$34,2,FALSE))</f>
      </c>
      <c r="G10" s="31"/>
      <c r="H10" s="69" t="s">
        <v>2</v>
      </c>
      <c r="I10" s="67">
        <v>22062</v>
      </c>
      <c r="J10" s="65">
        <v>23286</v>
      </c>
      <c r="K10" s="67">
        <f t="shared" si="0"/>
        <v>-1224</v>
      </c>
      <c r="L10" s="67">
        <v>726</v>
      </c>
      <c r="M10" s="70">
        <f t="shared" si="1"/>
        <v>22437.053999999996</v>
      </c>
      <c r="N10" s="70">
        <f t="shared" si="2"/>
        <v>738.342</v>
      </c>
    </row>
    <row r="11" spans="1:14" ht="30" customHeight="1">
      <c r="A11" s="6" t="s">
        <v>80</v>
      </c>
      <c r="B11" s="9">
        <f>E11</f>
        <v>700</v>
      </c>
      <c r="C11" s="10" t="s">
        <v>79</v>
      </c>
      <c r="D11" s="3" t="s">
        <v>28</v>
      </c>
      <c r="E11" s="4">
        <f>IF(C11="","",VLOOKUP(C11,$H$29:$I$31,2,FALSE))</f>
        <v>700</v>
      </c>
      <c r="G11" s="31"/>
      <c r="H11" s="69" t="s">
        <v>3</v>
      </c>
      <c r="I11" s="67">
        <v>15167</v>
      </c>
      <c r="J11" s="65">
        <v>16325</v>
      </c>
      <c r="K11" s="67">
        <f t="shared" si="0"/>
        <v>-1158</v>
      </c>
      <c r="L11" s="67">
        <v>499</v>
      </c>
      <c r="M11" s="70">
        <f t="shared" si="1"/>
        <v>15424.838999999998</v>
      </c>
      <c r="N11" s="70">
        <f t="shared" si="2"/>
        <v>507.48299999999995</v>
      </c>
    </row>
    <row r="12" spans="1:14" ht="30" customHeight="1">
      <c r="A12" s="6" t="s">
        <v>42</v>
      </c>
      <c r="B12" s="9">
        <v>30</v>
      </c>
      <c r="C12" s="10"/>
      <c r="D12" s="3" t="s">
        <v>43</v>
      </c>
      <c r="E12" s="4">
        <f>B12*C12</f>
        <v>0</v>
      </c>
      <c r="G12" s="31"/>
      <c r="H12" s="69" t="s">
        <v>4</v>
      </c>
      <c r="I12" s="67">
        <v>10320</v>
      </c>
      <c r="J12" s="65">
        <v>11430</v>
      </c>
      <c r="K12" s="67">
        <f t="shared" si="0"/>
        <v>-1110</v>
      </c>
      <c r="L12" s="67">
        <v>339</v>
      </c>
      <c r="M12" s="70">
        <f t="shared" si="1"/>
        <v>10495.439999999999</v>
      </c>
      <c r="N12" s="70">
        <f t="shared" si="2"/>
        <v>344.763</v>
      </c>
    </row>
    <row r="13" spans="1:14" ht="30" customHeight="1">
      <c r="A13" s="6" t="s">
        <v>41</v>
      </c>
      <c r="B13" s="3" t="s">
        <v>56</v>
      </c>
      <c r="C13" s="10" t="s">
        <v>45</v>
      </c>
      <c r="D13" s="3" t="s">
        <v>43</v>
      </c>
      <c r="E13" s="4">
        <f>IF(C13="","",VLOOKUP(C13,$A$33:$C$35,2,FALSE))</f>
        <v>1654</v>
      </c>
      <c r="G13" s="31"/>
      <c r="H13" s="69" t="s">
        <v>5</v>
      </c>
      <c r="I13" s="67">
        <v>6877</v>
      </c>
      <c r="J13" s="65">
        <v>7995</v>
      </c>
      <c r="K13" s="67">
        <f t="shared" si="0"/>
        <v>-1118</v>
      </c>
      <c r="L13" s="67">
        <v>226</v>
      </c>
      <c r="M13" s="70">
        <f t="shared" si="1"/>
        <v>6993.909</v>
      </c>
      <c r="N13" s="70">
        <f t="shared" si="2"/>
        <v>229.84199999999998</v>
      </c>
    </row>
    <row r="14" spans="1:14" ht="30" customHeight="1">
      <c r="A14" s="6" t="s">
        <v>49</v>
      </c>
      <c r="B14" s="3"/>
      <c r="C14" s="43"/>
      <c r="D14" s="3"/>
      <c r="E14" s="5">
        <f>SUM(E8:E13)</f>
        <v>17871</v>
      </c>
      <c r="G14" s="31"/>
      <c r="H14" s="69" t="s">
        <v>6</v>
      </c>
      <c r="I14" s="67">
        <v>3403</v>
      </c>
      <c r="J14" s="65">
        <v>4469</v>
      </c>
      <c r="K14" s="67">
        <f t="shared" si="0"/>
        <v>-1066</v>
      </c>
      <c r="L14" s="67">
        <v>112</v>
      </c>
      <c r="M14" s="70">
        <f t="shared" si="1"/>
        <v>3460.8509999999997</v>
      </c>
      <c r="N14" s="70">
        <f t="shared" si="2"/>
        <v>113.904</v>
      </c>
    </row>
    <row r="15" spans="1:14" ht="30" customHeight="1" thickBot="1">
      <c r="A15" s="26" t="s">
        <v>70</v>
      </c>
      <c r="B15" s="18"/>
      <c r="C15" s="44"/>
      <c r="D15" s="19"/>
      <c r="E15" s="20">
        <f>E14*10.17</f>
        <v>181748.07</v>
      </c>
      <c r="G15" s="31"/>
      <c r="H15" s="42" t="s">
        <v>72</v>
      </c>
      <c r="K15" s="40"/>
      <c r="L15" s="39"/>
      <c r="M15" s="40"/>
      <c r="N15" s="40"/>
    </row>
    <row r="16" spans="1:14" ht="30" customHeight="1" thickBot="1" thickTop="1">
      <c r="A16" s="25" t="s">
        <v>53</v>
      </c>
      <c r="B16" s="22"/>
      <c r="C16" s="45"/>
      <c r="D16" s="23"/>
      <c r="E16" s="24">
        <f>ROUND(E15-(E15*G4),0)</f>
        <v>18175</v>
      </c>
      <c r="G16" s="31"/>
      <c r="J16" s="40"/>
      <c r="K16" s="40"/>
      <c r="L16" s="39"/>
      <c r="M16" s="40"/>
      <c r="N16" s="40"/>
    </row>
    <row r="17" spans="1:14" ht="30" customHeight="1" thickTop="1">
      <c r="A17" s="21" t="s">
        <v>31</v>
      </c>
      <c r="B17" s="21"/>
      <c r="C17" s="21" t="s">
        <v>27</v>
      </c>
      <c r="D17" s="21" t="s">
        <v>26</v>
      </c>
      <c r="E17" s="21" t="s">
        <v>25</v>
      </c>
      <c r="F17" s="31"/>
      <c r="G17" s="31"/>
      <c r="J17" s="40"/>
      <c r="K17" s="40"/>
      <c r="L17" s="39"/>
      <c r="M17" s="40"/>
      <c r="N17" s="40"/>
    </row>
    <row r="18" spans="1:14" ht="30" customHeight="1">
      <c r="A18" s="6" t="s">
        <v>71</v>
      </c>
      <c r="B18" s="9">
        <v>230</v>
      </c>
      <c r="C18" s="1">
        <v>12</v>
      </c>
      <c r="D18" s="3" t="s">
        <v>23</v>
      </c>
      <c r="E18" s="4">
        <f>B18*C18</f>
        <v>2760</v>
      </c>
      <c r="F18" s="31"/>
      <c r="G18" s="31"/>
      <c r="J18" s="40"/>
      <c r="K18" s="40"/>
      <c r="L18" s="39"/>
      <c r="M18" s="40"/>
      <c r="N18" s="40"/>
    </row>
    <row r="19" spans="1:14" ht="30" customHeight="1">
      <c r="A19" s="6" t="s">
        <v>35</v>
      </c>
      <c r="B19" s="9">
        <v>1900</v>
      </c>
      <c r="C19" s="1"/>
      <c r="D19" s="3" t="s">
        <v>23</v>
      </c>
      <c r="E19" s="4">
        <f>B19*C19</f>
        <v>0</v>
      </c>
      <c r="F19" s="31"/>
      <c r="G19" s="31"/>
      <c r="H19" s="42"/>
      <c r="I19" s="40"/>
      <c r="J19" s="40"/>
      <c r="K19" s="40"/>
      <c r="L19" s="39"/>
      <c r="M19" s="40"/>
      <c r="N19" s="40"/>
    </row>
    <row r="20" spans="1:14" ht="30" customHeight="1">
      <c r="A20" s="6" t="s">
        <v>32</v>
      </c>
      <c r="B20" s="9">
        <v>320</v>
      </c>
      <c r="C20" s="1"/>
      <c r="D20" s="3" t="s">
        <v>23</v>
      </c>
      <c r="E20" s="4">
        <f>B20*C20</f>
        <v>0</v>
      </c>
      <c r="F20" s="31"/>
      <c r="G20" s="31"/>
      <c r="H20" s="39"/>
      <c r="I20" s="46"/>
      <c r="J20" s="40"/>
      <c r="K20" s="40"/>
      <c r="L20" s="39"/>
      <c r="M20" s="40"/>
      <c r="N20" s="40"/>
    </row>
    <row r="21" spans="1:14" ht="30" customHeight="1">
      <c r="A21" s="6" t="s">
        <v>33</v>
      </c>
      <c r="B21" s="9">
        <v>580</v>
      </c>
      <c r="C21" s="1">
        <v>12</v>
      </c>
      <c r="D21" s="3" t="s">
        <v>23</v>
      </c>
      <c r="E21" s="4">
        <f>B21*C21</f>
        <v>6960</v>
      </c>
      <c r="F21" s="31"/>
      <c r="G21" s="31"/>
      <c r="H21" s="39"/>
      <c r="I21" s="46" t="s">
        <v>7</v>
      </c>
      <c r="J21" s="40"/>
      <c r="K21" s="40"/>
      <c r="L21" s="39"/>
      <c r="M21" s="40"/>
      <c r="N21" s="40"/>
    </row>
    <row r="22" spans="1:14" ht="24.75" customHeight="1">
      <c r="A22" s="6" t="s">
        <v>34</v>
      </c>
      <c r="B22" s="9">
        <v>480</v>
      </c>
      <c r="C22" s="1"/>
      <c r="D22" s="3" t="s">
        <v>23</v>
      </c>
      <c r="E22" s="4">
        <f>B22*C22</f>
        <v>0</v>
      </c>
      <c r="F22" s="31"/>
      <c r="G22" s="31" t="s">
        <v>44</v>
      </c>
      <c r="H22" s="42">
        <v>30</v>
      </c>
      <c r="I22" s="40">
        <v>900</v>
      </c>
      <c r="J22" s="41">
        <f>H22*1.017</f>
        <v>30.509999999999998</v>
      </c>
      <c r="K22" s="41">
        <f>I22*1.017</f>
        <v>915.3</v>
      </c>
      <c r="L22" s="39"/>
      <c r="M22" s="40"/>
      <c r="N22" s="40"/>
    </row>
    <row r="23" spans="1:14" ht="24.75" customHeight="1" thickBot="1">
      <c r="A23" s="27" t="s">
        <v>54</v>
      </c>
      <c r="B23" s="7"/>
      <c r="C23" s="47"/>
      <c r="D23" s="7" t="s">
        <v>57</v>
      </c>
      <c r="E23" s="8">
        <f>SUM(E18:E22)</f>
        <v>9720</v>
      </c>
      <c r="F23" s="31"/>
      <c r="G23" s="31"/>
      <c r="H23" s="42"/>
      <c r="I23" s="40"/>
      <c r="J23" s="40"/>
      <c r="K23" s="40"/>
      <c r="L23" s="39"/>
      <c r="M23" s="40"/>
      <c r="N23" s="40"/>
    </row>
    <row r="24" spans="1:14" ht="22.5" customHeight="1" thickBot="1" thickTop="1">
      <c r="A24" s="62" t="s">
        <v>68</v>
      </c>
      <c r="B24" s="59"/>
      <c r="C24" s="60"/>
      <c r="D24" s="59" t="s">
        <v>57</v>
      </c>
      <c r="E24" s="61">
        <f>E16+E23</f>
        <v>27895</v>
      </c>
      <c r="F24" s="31"/>
      <c r="G24" s="31"/>
      <c r="H24" s="67"/>
      <c r="I24" s="68" t="s">
        <v>7</v>
      </c>
      <c r="J24" s="65"/>
      <c r="K24" s="40"/>
      <c r="L24" s="39"/>
      <c r="M24" s="40"/>
      <c r="N24" s="40"/>
    </row>
    <row r="25" spans="1:14" ht="18" thickTop="1">
      <c r="A25" s="13" t="s">
        <v>69</v>
      </c>
      <c r="B25" s="13"/>
      <c r="C25" s="15"/>
      <c r="D25" s="13" t="s">
        <v>57</v>
      </c>
      <c r="E25" s="14">
        <f>E24/4</f>
        <v>6973.75</v>
      </c>
      <c r="F25" s="31"/>
      <c r="G25" s="31"/>
      <c r="H25" s="69" t="s">
        <v>8</v>
      </c>
      <c r="I25" s="65">
        <v>500</v>
      </c>
      <c r="J25" s="70">
        <f>I25*1.017</f>
        <v>508.49999999999994</v>
      </c>
      <c r="K25" s="40"/>
      <c r="L25" s="39"/>
      <c r="M25" s="40"/>
      <c r="N25" s="40"/>
    </row>
    <row r="26" spans="1:14" ht="17.25">
      <c r="A26" s="16" t="s">
        <v>58</v>
      </c>
      <c r="B26" s="11"/>
      <c r="C26" s="48"/>
      <c r="D26" s="11"/>
      <c r="E26" s="12"/>
      <c r="F26" s="31"/>
      <c r="G26" s="31"/>
      <c r="H26" s="69" t="s">
        <v>9</v>
      </c>
      <c r="I26" s="65">
        <v>350</v>
      </c>
      <c r="J26" s="70">
        <f>I26*1.017</f>
        <v>355.95</v>
      </c>
      <c r="K26" s="39"/>
      <c r="L26" s="39"/>
      <c r="M26" s="40"/>
      <c r="N26" s="40"/>
    </row>
    <row r="27" spans="1:14" ht="17.25">
      <c r="A27" s="35" t="s">
        <v>38</v>
      </c>
      <c r="B27" s="49"/>
      <c r="C27" s="49"/>
      <c r="D27" s="50"/>
      <c r="E27" s="49"/>
      <c r="F27" s="30" t="s">
        <v>77</v>
      </c>
      <c r="H27" s="69" t="s">
        <v>10</v>
      </c>
      <c r="I27" s="65">
        <v>350</v>
      </c>
      <c r="J27" s="70">
        <f>I27*1.017</f>
        <v>355.95</v>
      </c>
      <c r="K27" s="39"/>
      <c r="L27" s="39"/>
      <c r="M27" s="40"/>
      <c r="N27" s="40"/>
    </row>
    <row r="28" spans="1:14" ht="17.25">
      <c r="A28" s="35" t="s">
        <v>39</v>
      </c>
      <c r="B28" s="49"/>
      <c r="C28" s="40"/>
      <c r="D28" s="46"/>
      <c r="E28" s="40"/>
      <c r="F28" s="53">
        <v>0.102</v>
      </c>
      <c r="G28" s="31"/>
      <c r="H28" s="69"/>
      <c r="I28" s="68" t="s">
        <v>7</v>
      </c>
      <c r="J28" s="65"/>
      <c r="K28" s="39"/>
      <c r="L28" s="39"/>
      <c r="M28" s="40"/>
      <c r="N28" s="40"/>
    </row>
    <row r="29" spans="1:14" ht="13.5" customHeight="1">
      <c r="A29" s="51" t="s">
        <v>40</v>
      </c>
      <c r="B29" s="52"/>
      <c r="C29" s="40"/>
      <c r="D29" s="46"/>
      <c r="E29" s="40"/>
      <c r="F29" s="30">
        <v>0.102</v>
      </c>
      <c r="G29" s="54">
        <f>E33*F29</f>
        <v>1654.1339999999998</v>
      </c>
      <c r="H29" s="69" t="s">
        <v>78</v>
      </c>
      <c r="I29" s="71">
        <v>900</v>
      </c>
      <c r="J29" s="70">
        <f>I29*1.017</f>
        <v>915.3</v>
      </c>
      <c r="K29" s="39"/>
      <c r="L29" s="39"/>
      <c r="M29" s="40"/>
      <c r="N29" s="40"/>
    </row>
    <row r="30" spans="1:14" ht="13.5" customHeight="1">
      <c r="A30" s="40"/>
      <c r="B30" s="40"/>
      <c r="C30" s="40"/>
      <c r="D30" s="46"/>
      <c r="E30" s="40"/>
      <c r="F30" s="31"/>
      <c r="G30" s="31"/>
      <c r="H30" s="69" t="s">
        <v>79</v>
      </c>
      <c r="I30" s="71">
        <v>700</v>
      </c>
      <c r="J30" s="70">
        <f>I30*1.017</f>
        <v>711.9</v>
      </c>
      <c r="K30" s="39"/>
      <c r="L30" s="39"/>
      <c r="M30" s="40"/>
      <c r="N30" s="40"/>
    </row>
    <row r="31" spans="1:14" ht="13.5" customHeight="1" hidden="1" outlineLevel="1">
      <c r="A31" s="40" t="s">
        <v>51</v>
      </c>
      <c r="B31" s="40"/>
      <c r="C31" s="40"/>
      <c r="D31" s="46"/>
      <c r="F31" s="31"/>
      <c r="G31" s="31"/>
      <c r="H31" s="69" t="s">
        <v>79</v>
      </c>
      <c r="I31" s="71">
        <v>400</v>
      </c>
      <c r="J31" s="70">
        <f>I31*1.017</f>
        <v>406.79999999999995</v>
      </c>
      <c r="K31" s="39"/>
      <c r="L31" s="39"/>
      <c r="M31" s="40"/>
      <c r="N31" s="40"/>
    </row>
    <row r="32" spans="1:14" ht="13.5" customHeight="1" hidden="1" outlineLevel="1">
      <c r="A32" s="40"/>
      <c r="B32" s="40" t="s">
        <v>50</v>
      </c>
      <c r="D32" s="46"/>
      <c r="E32" s="40" t="s">
        <v>48</v>
      </c>
      <c r="F32" s="31"/>
      <c r="G32" s="31"/>
      <c r="H32" s="69"/>
      <c r="I32" s="68" t="s">
        <v>7</v>
      </c>
      <c r="J32" s="65"/>
      <c r="K32" s="39"/>
      <c r="L32" s="39"/>
      <c r="M32" s="40"/>
      <c r="N32" s="40"/>
    </row>
    <row r="33" spans="1:14" ht="13.5" customHeight="1" hidden="1" outlineLevel="1">
      <c r="A33" s="65" t="s">
        <v>45</v>
      </c>
      <c r="B33" s="66">
        <f>ROUND(AVERAGE(G29),0)</f>
        <v>1654</v>
      </c>
      <c r="C33" s="67"/>
      <c r="D33" s="46"/>
      <c r="E33" s="55">
        <f>SUM(E8:E12)</f>
        <v>16217</v>
      </c>
      <c r="F33" s="31"/>
      <c r="G33" s="31"/>
      <c r="H33" s="69" t="s">
        <v>18</v>
      </c>
      <c r="I33" s="65">
        <v>800</v>
      </c>
      <c r="J33" s="70">
        <f>I33*1.017</f>
        <v>813.5999999999999</v>
      </c>
      <c r="K33" s="39"/>
      <c r="L33" s="39"/>
      <c r="M33" s="40"/>
      <c r="N33" s="40"/>
    </row>
    <row r="34" spans="1:14" ht="13.5" customHeight="1" hidden="1" outlineLevel="1">
      <c r="A34" s="65" t="s">
        <v>46</v>
      </c>
      <c r="B34" s="66"/>
      <c r="C34" s="67"/>
      <c r="D34" s="46"/>
      <c r="E34" s="40"/>
      <c r="F34" s="31"/>
      <c r="G34" s="31"/>
      <c r="H34" s="69" t="s">
        <v>19</v>
      </c>
      <c r="I34" s="65">
        <v>500</v>
      </c>
      <c r="J34" s="70">
        <f>I34*1.017</f>
        <v>508.49999999999994</v>
      </c>
      <c r="K34" s="39"/>
      <c r="L34" s="39"/>
      <c r="M34" s="40"/>
      <c r="N34" s="40"/>
    </row>
    <row r="35" spans="1:14" ht="13.5" customHeight="1" hidden="1" outlineLevel="1">
      <c r="A35" s="65" t="s">
        <v>47</v>
      </c>
      <c r="B35" s="66"/>
      <c r="C35" s="67"/>
      <c r="D35" s="46"/>
      <c r="E35" s="40"/>
      <c r="F35" s="31"/>
      <c r="G35" s="31"/>
      <c r="H35" s="42"/>
      <c r="I35" s="40"/>
      <c r="J35" s="40"/>
      <c r="K35" s="39"/>
      <c r="L35" s="39"/>
      <c r="M35" s="40"/>
      <c r="N35" s="40"/>
    </row>
    <row r="36" spans="1:14" ht="13.5" customHeight="1" hidden="1" outlineLevel="1">
      <c r="A36" s="40"/>
      <c r="B36" s="40"/>
      <c r="D36" s="46"/>
      <c r="E36" s="40"/>
      <c r="F36" s="31"/>
      <c r="G36" s="31"/>
      <c r="H36" s="39"/>
      <c r="I36" s="40"/>
      <c r="J36" s="40"/>
      <c r="K36" s="39"/>
      <c r="L36" s="39"/>
      <c r="M36" s="40"/>
      <c r="N36" s="40"/>
    </row>
    <row r="37" spans="1:14" ht="13.5" customHeight="1" hidden="1" outlineLevel="1">
      <c r="A37" s="40" t="s">
        <v>52</v>
      </c>
      <c r="B37" s="56">
        <f>ROUNDDOWN(E37,0)</f>
        <v>181748</v>
      </c>
      <c r="D37" s="46"/>
      <c r="E37" s="57">
        <f>E14*10.17</f>
        <v>181748.07</v>
      </c>
      <c r="F37" s="31"/>
      <c r="G37" s="31"/>
      <c r="H37" s="67" t="s">
        <v>21</v>
      </c>
      <c r="I37" s="68" t="s">
        <v>24</v>
      </c>
      <c r="J37" s="40"/>
      <c r="K37" s="39"/>
      <c r="L37" s="39"/>
      <c r="M37" s="40"/>
      <c r="N37" s="40"/>
    </row>
    <row r="38" spans="1:14" ht="13.5" customHeight="1" collapsed="1">
      <c r="A38" s="40"/>
      <c r="B38" s="40"/>
      <c r="C38" s="40"/>
      <c r="D38" s="46"/>
      <c r="E38" s="40"/>
      <c r="F38" s="31"/>
      <c r="G38" s="31"/>
      <c r="H38" s="67" t="s">
        <v>11</v>
      </c>
      <c r="I38" s="65">
        <v>1900</v>
      </c>
      <c r="J38" s="40"/>
      <c r="K38" s="39"/>
      <c r="L38" s="39"/>
      <c r="M38" s="40"/>
      <c r="N38" s="40"/>
    </row>
    <row r="39" spans="1:14" ht="13.5" customHeight="1">
      <c r="A39" s="40"/>
      <c r="B39" s="40"/>
      <c r="C39" s="40"/>
      <c r="D39" s="46"/>
      <c r="F39" s="31"/>
      <c r="G39" s="31"/>
      <c r="H39" s="67" t="s">
        <v>12</v>
      </c>
      <c r="I39" s="65">
        <v>320</v>
      </c>
      <c r="J39" s="40"/>
      <c r="K39" s="39"/>
      <c r="L39" s="39"/>
      <c r="M39" s="40"/>
      <c r="N39" s="40"/>
    </row>
    <row r="40" spans="1:14" ht="13.5" customHeight="1">
      <c r="A40" s="40"/>
      <c r="B40" s="40"/>
      <c r="C40" s="40"/>
      <c r="D40" s="46"/>
      <c r="E40" s="40"/>
      <c r="F40" s="31"/>
      <c r="G40" s="31"/>
      <c r="H40" s="69" t="s">
        <v>13</v>
      </c>
      <c r="I40" s="65">
        <v>580</v>
      </c>
      <c r="J40" s="40"/>
      <c r="K40" s="39"/>
      <c r="L40" s="39"/>
      <c r="M40" s="40"/>
      <c r="N40" s="40"/>
    </row>
    <row r="41" spans="1:13" ht="13.5" customHeight="1">
      <c r="A41" s="40"/>
      <c r="B41" s="40"/>
      <c r="C41" s="40"/>
      <c r="D41" s="46"/>
      <c r="E41" s="40"/>
      <c r="F41" s="31"/>
      <c r="G41" s="31"/>
      <c r="H41" s="69" t="s">
        <v>14</v>
      </c>
      <c r="I41" s="65">
        <v>480</v>
      </c>
      <c r="J41" s="40"/>
      <c r="K41" s="39"/>
      <c r="L41" s="39"/>
      <c r="M41" s="39"/>
    </row>
    <row r="42" spans="1:14" ht="13.5" customHeight="1">
      <c r="A42" s="40"/>
      <c r="B42" s="40"/>
      <c r="C42" s="40"/>
      <c r="D42" s="46"/>
      <c r="E42" s="40"/>
      <c r="F42" s="31"/>
      <c r="G42" s="31"/>
      <c r="H42" s="69" t="s">
        <v>15</v>
      </c>
      <c r="I42" s="65">
        <v>100</v>
      </c>
      <c r="J42" s="40"/>
      <c r="K42" s="40"/>
      <c r="L42" s="39"/>
      <c r="M42" s="40"/>
      <c r="N42" s="31"/>
    </row>
    <row r="43" spans="1:14" ht="13.5" customHeight="1">
      <c r="A43" s="40"/>
      <c r="B43" s="40"/>
      <c r="C43" s="40"/>
      <c r="D43" s="46"/>
      <c r="E43" s="40"/>
      <c r="F43" s="31"/>
      <c r="G43" s="31"/>
      <c r="H43" s="65" t="s">
        <v>16</v>
      </c>
      <c r="I43" s="65">
        <v>80</v>
      </c>
      <c r="J43" s="40"/>
      <c r="K43" s="40"/>
      <c r="L43" s="40"/>
      <c r="M43" s="40"/>
      <c r="N43" s="31"/>
    </row>
    <row r="44" spans="1:14" ht="13.5" customHeight="1">
      <c r="A44" s="40"/>
      <c r="B44" s="40"/>
      <c r="C44" s="40"/>
      <c r="D44" s="46"/>
      <c r="E44" s="40"/>
      <c r="F44" s="31"/>
      <c r="G44" s="31"/>
      <c r="H44" s="65" t="s">
        <v>17</v>
      </c>
      <c r="I44" s="65">
        <v>50</v>
      </c>
      <c r="J44" s="31"/>
      <c r="K44" s="40"/>
      <c r="L44" s="40"/>
      <c r="M44" s="40"/>
      <c r="N44" s="31"/>
    </row>
    <row r="45" spans="1:14" ht="13.5" customHeight="1">
      <c r="A45" s="31"/>
      <c r="B45" s="31"/>
      <c r="C45" s="34"/>
      <c r="E45" s="31"/>
      <c r="F45" s="31"/>
      <c r="G45" s="31"/>
      <c r="H45" s="34"/>
      <c r="I45" s="31"/>
      <c r="J45" s="31"/>
      <c r="K45" s="40"/>
      <c r="L45" s="40"/>
      <c r="M45" s="40"/>
      <c r="N45" s="31"/>
    </row>
    <row r="46" spans="1:14" ht="13.5" customHeight="1">
      <c r="A46" s="31"/>
      <c r="B46" s="31"/>
      <c r="C46" s="34"/>
      <c r="E46" s="31"/>
      <c r="F46" s="31"/>
      <c r="G46" s="31"/>
      <c r="H46" s="34"/>
      <c r="I46" s="31"/>
      <c r="J46" s="31"/>
      <c r="K46" s="40"/>
      <c r="L46" s="40"/>
      <c r="M46" s="40"/>
      <c r="N46" s="31"/>
    </row>
    <row r="47" spans="1:14" ht="13.5" customHeight="1">
      <c r="A47" s="31"/>
      <c r="B47" s="31"/>
      <c r="C47" s="34"/>
      <c r="E47" s="31"/>
      <c r="F47" s="31"/>
      <c r="G47" s="31"/>
      <c r="H47" s="34"/>
      <c r="I47" s="31">
        <v>1</v>
      </c>
      <c r="J47" s="31"/>
      <c r="K47" s="40"/>
      <c r="L47" s="40"/>
      <c r="M47" s="40"/>
      <c r="N47" s="31"/>
    </row>
    <row r="48" spans="1:14" ht="13.5" customHeight="1">
      <c r="A48" s="31"/>
      <c r="B48" s="31"/>
      <c r="C48" s="34"/>
      <c r="E48" s="31"/>
      <c r="F48" s="31"/>
      <c r="G48" s="31"/>
      <c r="H48" s="34"/>
      <c r="I48" s="31">
        <v>2</v>
      </c>
      <c r="J48" s="31"/>
      <c r="K48" s="40"/>
      <c r="L48" s="40"/>
      <c r="M48" s="40"/>
      <c r="N48" s="31"/>
    </row>
    <row r="49" spans="1:14" ht="13.5" customHeight="1">
      <c r="A49" s="31"/>
      <c r="B49" s="31"/>
      <c r="C49" s="34"/>
      <c r="E49" s="31"/>
      <c r="F49" s="31"/>
      <c r="G49" s="31"/>
      <c r="H49" s="34"/>
      <c r="I49" s="31">
        <v>3</v>
      </c>
      <c r="J49" s="31"/>
      <c r="K49" s="40"/>
      <c r="L49" s="40"/>
      <c r="M49" s="40"/>
      <c r="N49" s="31"/>
    </row>
    <row r="50" spans="1:14" ht="13.5" customHeight="1">
      <c r="A50" s="31"/>
      <c r="B50" s="31"/>
      <c r="C50" s="34"/>
      <c r="E50" s="31"/>
      <c r="F50" s="31"/>
      <c r="G50" s="31"/>
      <c r="H50" s="31"/>
      <c r="I50" s="31">
        <v>4</v>
      </c>
      <c r="J50" s="31"/>
      <c r="K50" s="40"/>
      <c r="L50" s="40"/>
      <c r="M50" s="40"/>
      <c r="N50" s="31"/>
    </row>
    <row r="51" spans="1:14" ht="13.5" customHeight="1">
      <c r="A51" s="31"/>
      <c r="B51" s="31"/>
      <c r="C51" s="34"/>
      <c r="E51" s="31"/>
      <c r="F51" s="31"/>
      <c r="G51" s="31"/>
      <c r="H51" s="34"/>
      <c r="I51" s="31">
        <v>5</v>
      </c>
      <c r="J51" s="31"/>
      <c r="K51" s="40"/>
      <c r="L51" s="40"/>
      <c r="M51" s="40"/>
      <c r="N51" s="31"/>
    </row>
    <row r="52" spans="1:14" ht="13.5" customHeight="1">
      <c r="A52" s="31"/>
      <c r="B52" s="31"/>
      <c r="C52" s="34"/>
      <c r="E52" s="31"/>
      <c r="F52" s="31"/>
      <c r="G52" s="31"/>
      <c r="H52" s="34"/>
      <c r="I52" s="31">
        <v>6</v>
      </c>
      <c r="J52" s="31"/>
      <c r="K52" s="40"/>
      <c r="L52" s="40"/>
      <c r="M52" s="40"/>
      <c r="N52" s="31"/>
    </row>
    <row r="53" spans="1:14" ht="13.5" customHeight="1">
      <c r="A53" s="31"/>
      <c r="B53" s="31"/>
      <c r="C53" s="34"/>
      <c r="E53" s="31"/>
      <c r="F53" s="31"/>
      <c r="G53" s="31"/>
      <c r="H53" s="34"/>
      <c r="I53" s="31">
        <v>7</v>
      </c>
      <c r="J53" s="31"/>
      <c r="K53" s="40"/>
      <c r="L53" s="40"/>
      <c r="M53" s="40"/>
      <c r="N53" s="31"/>
    </row>
    <row r="54" spans="1:14" ht="21">
      <c r="A54" s="31"/>
      <c r="B54" s="31"/>
      <c r="C54" s="34"/>
      <c r="E54" s="31"/>
      <c r="F54" s="31"/>
      <c r="G54" s="31"/>
      <c r="H54" s="34"/>
      <c r="I54" s="31">
        <v>8</v>
      </c>
      <c r="J54" s="31"/>
      <c r="K54" s="40"/>
      <c r="L54" s="40"/>
      <c r="M54" s="40"/>
      <c r="N54" s="31"/>
    </row>
    <row r="55" spans="1:14" ht="21">
      <c r="A55" s="31"/>
      <c r="B55" s="31"/>
      <c r="C55" s="34"/>
      <c r="E55" s="31"/>
      <c r="F55" s="31"/>
      <c r="G55" s="31"/>
      <c r="H55" s="34"/>
      <c r="I55" s="31">
        <v>9</v>
      </c>
      <c r="J55" s="31"/>
      <c r="K55" s="40"/>
      <c r="L55" s="40"/>
      <c r="M55" s="40"/>
      <c r="N55" s="31"/>
    </row>
    <row r="56" spans="1:13" ht="21">
      <c r="A56" s="31"/>
      <c r="B56" s="31"/>
      <c r="C56" s="34"/>
      <c r="E56" s="31"/>
      <c r="F56" s="31"/>
      <c r="G56" s="31"/>
      <c r="H56" s="34"/>
      <c r="I56" s="31">
        <v>10</v>
      </c>
      <c r="J56" s="31"/>
      <c r="K56" s="40"/>
      <c r="L56" s="40"/>
      <c r="M56" s="40"/>
    </row>
    <row r="57" spans="1:13" ht="21">
      <c r="A57" s="31"/>
      <c r="B57" s="31"/>
      <c r="C57" s="34"/>
      <c r="E57" s="31"/>
      <c r="F57" s="31"/>
      <c r="G57" s="31"/>
      <c r="H57" s="31"/>
      <c r="I57" s="31">
        <v>11</v>
      </c>
      <c r="J57" s="31"/>
      <c r="K57" s="40"/>
      <c r="L57" s="40"/>
      <c r="M57" s="40"/>
    </row>
    <row r="58" spans="1:13" ht="13.5">
      <c r="A58" s="31"/>
      <c r="B58" s="31"/>
      <c r="C58" s="31"/>
      <c r="E58" s="31"/>
      <c r="F58" s="31"/>
      <c r="G58" s="31"/>
      <c r="H58" s="31"/>
      <c r="I58" s="31">
        <v>12</v>
      </c>
      <c r="J58" s="31"/>
      <c r="K58" s="40"/>
      <c r="L58" s="40"/>
      <c r="M58" s="40"/>
    </row>
    <row r="59" spans="1:13" ht="13.5">
      <c r="A59" s="31"/>
      <c r="B59" s="31"/>
      <c r="C59" s="31"/>
      <c r="E59" s="31"/>
      <c r="F59" s="31"/>
      <c r="G59" s="31"/>
      <c r="H59" s="31"/>
      <c r="I59" s="31">
        <v>13</v>
      </c>
      <c r="J59" s="31"/>
      <c r="K59" s="40"/>
      <c r="L59" s="40"/>
      <c r="M59" s="40"/>
    </row>
    <row r="60" spans="1:13" ht="13.5">
      <c r="A60" s="31"/>
      <c r="B60" s="31"/>
      <c r="C60" s="31"/>
      <c r="E60" s="31"/>
      <c r="F60" s="31"/>
      <c r="G60" s="31"/>
      <c r="H60" s="31"/>
      <c r="I60" s="31">
        <v>14</v>
      </c>
      <c r="J60" s="31"/>
      <c r="K60" s="39"/>
      <c r="L60" s="39"/>
      <c r="M60" s="39"/>
    </row>
    <row r="61" spans="1:13" ht="13.5">
      <c r="A61" s="31"/>
      <c r="B61" s="31"/>
      <c r="C61" s="31"/>
      <c r="E61" s="31"/>
      <c r="F61" s="31"/>
      <c r="G61" s="31"/>
      <c r="H61" s="31"/>
      <c r="I61" s="31">
        <v>15</v>
      </c>
      <c r="J61" s="31"/>
      <c r="K61" s="39"/>
      <c r="L61" s="39"/>
      <c r="M61" s="39"/>
    </row>
    <row r="62" spans="1:13" ht="13.5">
      <c r="A62" s="31"/>
      <c r="B62" s="31"/>
      <c r="C62" s="31"/>
      <c r="E62" s="31"/>
      <c r="F62" s="31"/>
      <c r="G62" s="31"/>
      <c r="H62" s="31"/>
      <c r="I62" s="31">
        <v>16</v>
      </c>
      <c r="J62" s="31"/>
      <c r="K62" s="39"/>
      <c r="L62" s="39"/>
      <c r="M62" s="39"/>
    </row>
    <row r="63" spans="1:13" ht="13.5">
      <c r="A63" s="31"/>
      <c r="B63" s="31"/>
      <c r="C63" s="31"/>
      <c r="E63" s="31"/>
      <c r="F63" s="31"/>
      <c r="G63" s="31"/>
      <c r="H63" s="31"/>
      <c r="I63" s="31">
        <v>17</v>
      </c>
      <c r="J63" s="31"/>
      <c r="K63" s="39"/>
      <c r="L63" s="39"/>
      <c r="M63" s="39"/>
    </row>
    <row r="64" spans="1:13" ht="13.5">
      <c r="A64" s="31"/>
      <c r="B64" s="31"/>
      <c r="C64" s="31"/>
      <c r="E64" s="31"/>
      <c r="F64" s="31"/>
      <c r="G64" s="31"/>
      <c r="H64" s="31"/>
      <c r="I64" s="31">
        <v>18</v>
      </c>
      <c r="J64" s="31"/>
      <c r="K64" s="39"/>
      <c r="L64" s="39"/>
      <c r="M64" s="39"/>
    </row>
    <row r="65" spans="1:13" ht="13.5">
      <c r="A65" s="31"/>
      <c r="B65" s="31"/>
      <c r="C65" s="31"/>
      <c r="E65" s="31"/>
      <c r="F65" s="31"/>
      <c r="G65" s="31"/>
      <c r="H65" s="31"/>
      <c r="I65" s="31">
        <v>19</v>
      </c>
      <c r="J65" s="31"/>
      <c r="K65" s="39"/>
      <c r="L65" s="39"/>
      <c r="M65" s="39"/>
    </row>
    <row r="66" spans="1:13" ht="13.5">
      <c r="A66" s="31"/>
      <c r="B66" s="31"/>
      <c r="C66" s="31"/>
      <c r="E66" s="31"/>
      <c r="F66" s="31"/>
      <c r="G66" s="31"/>
      <c r="H66" s="31"/>
      <c r="I66" s="31">
        <v>20</v>
      </c>
      <c r="J66" s="31"/>
      <c r="K66" s="39"/>
      <c r="L66" s="39"/>
      <c r="M66" s="39"/>
    </row>
    <row r="67" spans="1:13" ht="13.5">
      <c r="A67" s="31"/>
      <c r="B67" s="31"/>
      <c r="C67" s="31"/>
      <c r="E67" s="31"/>
      <c r="F67" s="31"/>
      <c r="G67" s="31"/>
      <c r="H67" s="31"/>
      <c r="I67" s="31">
        <v>21</v>
      </c>
      <c r="J67" s="31"/>
      <c r="K67" s="39"/>
      <c r="L67" s="39"/>
      <c r="M67" s="39"/>
    </row>
    <row r="68" spans="1:13" ht="13.5">
      <c r="A68" s="31"/>
      <c r="B68" s="31"/>
      <c r="C68" s="31"/>
      <c r="E68" s="31"/>
      <c r="F68" s="31"/>
      <c r="G68" s="31"/>
      <c r="H68" s="31"/>
      <c r="I68" s="31">
        <v>22</v>
      </c>
      <c r="J68" s="31"/>
      <c r="K68" s="39"/>
      <c r="L68" s="39"/>
      <c r="M68" s="39"/>
    </row>
    <row r="69" spans="1:10" ht="13.5">
      <c r="A69" s="31"/>
      <c r="B69" s="31"/>
      <c r="C69" s="31"/>
      <c r="E69" s="31"/>
      <c r="F69" s="31"/>
      <c r="G69" s="31"/>
      <c r="H69" s="31"/>
      <c r="I69" s="31">
        <v>23</v>
      </c>
      <c r="J69" s="31"/>
    </row>
    <row r="70" spans="1:10" ht="13.5">
      <c r="A70" s="31"/>
      <c r="B70" s="31"/>
      <c r="C70" s="31"/>
      <c r="E70" s="31"/>
      <c r="F70" s="31"/>
      <c r="G70" s="31"/>
      <c r="H70" s="31"/>
      <c r="I70" s="31">
        <v>24</v>
      </c>
      <c r="J70" s="31"/>
    </row>
    <row r="71" spans="1:10" ht="13.5">
      <c r="A71" s="31"/>
      <c r="B71" s="31"/>
      <c r="C71" s="31"/>
      <c r="E71" s="31"/>
      <c r="F71" s="31"/>
      <c r="G71" s="31"/>
      <c r="H71" s="31"/>
      <c r="I71" s="31">
        <v>25</v>
      </c>
      <c r="J71" s="31"/>
    </row>
    <row r="72" spans="1:10" ht="13.5">
      <c r="A72" s="31"/>
      <c r="B72" s="31"/>
      <c r="C72" s="31"/>
      <c r="E72" s="31"/>
      <c r="F72" s="31"/>
      <c r="G72" s="31"/>
      <c r="H72" s="31"/>
      <c r="I72" s="31">
        <v>26</v>
      </c>
      <c r="J72" s="31"/>
    </row>
    <row r="73" spans="1:10" ht="13.5">
      <c r="A73" s="31"/>
      <c r="B73" s="31"/>
      <c r="C73" s="31"/>
      <c r="E73" s="31"/>
      <c r="F73" s="31"/>
      <c r="G73" s="31"/>
      <c r="H73" s="31"/>
      <c r="I73" s="31">
        <v>27</v>
      </c>
      <c r="J73" s="31"/>
    </row>
    <row r="74" spans="1:10" ht="13.5">
      <c r="A74" s="31"/>
      <c r="B74" s="31"/>
      <c r="C74" s="31"/>
      <c r="E74" s="31"/>
      <c r="F74" s="31"/>
      <c r="G74" s="31"/>
      <c r="H74" s="31"/>
      <c r="I74" s="31">
        <v>28</v>
      </c>
      <c r="J74" s="31"/>
    </row>
    <row r="75" spans="1:10" ht="13.5">
      <c r="A75" s="31"/>
      <c r="B75" s="31"/>
      <c r="C75" s="31"/>
      <c r="E75" s="31"/>
      <c r="F75" s="31"/>
      <c r="G75" s="31"/>
      <c r="H75" s="31"/>
      <c r="I75" s="31">
        <v>29</v>
      </c>
      <c r="J75" s="31"/>
    </row>
    <row r="76" spans="1:10" ht="13.5">
      <c r="A76" s="31"/>
      <c r="B76" s="31"/>
      <c r="C76" s="31"/>
      <c r="E76" s="31"/>
      <c r="H76" s="31"/>
      <c r="I76" s="31">
        <v>30</v>
      </c>
      <c r="J76" s="31"/>
    </row>
    <row r="77" spans="1:10" ht="13.5">
      <c r="A77" s="31"/>
      <c r="B77" s="31"/>
      <c r="C77" s="31"/>
      <c r="E77" s="31"/>
      <c r="H77" s="31"/>
      <c r="I77" s="31">
        <v>31</v>
      </c>
      <c r="J77" s="31"/>
    </row>
    <row r="78" spans="1:10" ht="13.5">
      <c r="A78" s="31"/>
      <c r="B78" s="31"/>
      <c r="C78" s="31"/>
      <c r="E78" s="31"/>
      <c r="H78" s="31"/>
      <c r="I78" s="31"/>
      <c r="J78" s="31"/>
    </row>
    <row r="79" spans="1:8" ht="13.5">
      <c r="A79" s="31"/>
      <c r="B79" s="31"/>
      <c r="C79" s="31"/>
      <c r="E79" s="31"/>
      <c r="H79" s="74"/>
    </row>
    <row r="80" ht="13.5">
      <c r="H80" s="74"/>
    </row>
    <row r="81" ht="13.5">
      <c r="H81" s="74"/>
    </row>
    <row r="82" ht="13.5">
      <c r="H82" s="74"/>
    </row>
    <row r="83" ht="13.5">
      <c r="H83" s="74"/>
    </row>
    <row r="84" ht="13.5">
      <c r="H84" s="74"/>
    </row>
  </sheetData>
  <sheetProtection selectLockedCells="1"/>
  <mergeCells count="8">
    <mergeCell ref="A2:E2"/>
    <mergeCell ref="H79:H80"/>
    <mergeCell ref="H81:H82"/>
    <mergeCell ref="H83:H84"/>
    <mergeCell ref="D4:E4"/>
    <mergeCell ref="D5:E5"/>
    <mergeCell ref="F3:G3"/>
    <mergeCell ref="D3:E3"/>
  </mergeCells>
  <dataValidations count="7">
    <dataValidation type="list" allowBlank="1" showInputMessage="1" showErrorMessage="1" sqref="C13">
      <formula1>$A$33:$A$35</formula1>
    </dataValidation>
    <dataValidation type="list" allowBlank="1" showInputMessage="1" showErrorMessage="1" sqref="C12">
      <formula1>$H$22</formula1>
    </dataValidation>
    <dataValidation type="list" allowBlank="1" showInputMessage="1" showErrorMessage="1" sqref="C10">
      <formula1>$H$33:$H$34</formula1>
    </dataValidation>
    <dataValidation type="list" allowBlank="1" showInputMessage="1" showErrorMessage="1" sqref="C8">
      <formula1>$H$8:$H$14</formula1>
    </dataValidation>
    <dataValidation type="list" allowBlank="1" showInputMessage="1" showErrorMessage="1" sqref="C18:C22">
      <formula1>$I$47:$I$77</formula1>
    </dataValidation>
    <dataValidation type="list" allowBlank="1" showInputMessage="1" showErrorMessage="1" sqref="C9">
      <formula1>$H$25:$H$27</formula1>
    </dataValidation>
    <dataValidation type="list" allowBlank="1" showInputMessage="1" showErrorMessage="1" sqref="C11">
      <formula1>$H$29:$H$31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</dc:creator>
  <cp:keywords/>
  <dc:description/>
  <cp:lastModifiedBy>DK</cp:lastModifiedBy>
  <cp:lastPrinted>2019-01-04T03:33:21Z</cp:lastPrinted>
  <dcterms:created xsi:type="dcterms:W3CDTF">2007-12-04T20:28:34Z</dcterms:created>
  <dcterms:modified xsi:type="dcterms:W3CDTF">2019-01-04T03:33:30Z</dcterms:modified>
  <cp:category/>
  <cp:version/>
  <cp:contentType/>
  <cp:contentStatus/>
</cp:coreProperties>
</file>